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synagogue.sharepoint.com/sites/hrdept/Shared Documents/Shared/9. Recruitment (Talent)/6. Talent Management 2026/Documents - Website/"/>
    </mc:Choice>
  </mc:AlternateContent>
  <xr:revisionPtr revIDLastSave="58" documentId="8_{4728423D-1D72-4DFE-A72E-A7D15DB97A5E}" xr6:coauthVersionLast="47" xr6:coauthVersionMax="47" xr10:uidLastSave="{CCF59CF9-FAC0-4FC0-991B-53E6D7FC3290}"/>
  <bookViews>
    <workbookView xWindow="-120" yWindow="-120" windowWidth="29040" windowHeight="15720" xr2:uid="{BD507776-8022-4366-9DA7-01F92E45DE69}"/>
  </bookViews>
  <sheets>
    <sheet name="TTO Calculat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10" i="1" s="1"/>
  <c r="B19" i="1"/>
  <c r="E18" i="1" s="1"/>
  <c r="B16" i="1"/>
  <c r="E15" i="1"/>
  <c r="E7" i="1"/>
  <c r="E20" i="1" s="1"/>
  <c r="B27" i="1" l="1"/>
  <c r="E9" i="1"/>
  <c r="E19" i="1"/>
  <c r="B21" i="1" s="1"/>
  <c r="B13" i="1" l="1"/>
  <c r="B11" i="1" l="1"/>
</calcChain>
</file>

<file path=xl/sharedStrings.xml><?xml version="1.0" encoding="utf-8"?>
<sst xmlns="http://schemas.openxmlformats.org/spreadsheetml/2006/main" count="33" uniqueCount="33">
  <si>
    <t xml:space="preserve">TERM  TIME EMPLOYEE PAY CALCULATION  - For  Synagogue/Department Use </t>
  </si>
  <si>
    <t xml:space="preserve">Change this information </t>
  </si>
  <si>
    <t>Fields on Offer Approval</t>
  </si>
  <si>
    <t>HOURS PER WEEK</t>
  </si>
  <si>
    <t>Contracted Hours</t>
  </si>
  <si>
    <t>Total Hours worked Per annum</t>
  </si>
  <si>
    <t>WEEKS PER YEAR</t>
  </si>
  <si>
    <t xml:space="preserve">Contracted Term Time weeks </t>
  </si>
  <si>
    <t>PAY AMOUNT</t>
  </si>
  <si>
    <t>Actual Salary (FTE)</t>
  </si>
  <si>
    <t xml:space="preserve">Hourly Rate </t>
  </si>
  <si>
    <t>National Minimum Wage Check 2026</t>
  </si>
  <si>
    <t>ANNUAL HOLIDAY PAY</t>
  </si>
  <si>
    <t xml:space="preserve">21 and over </t>
  </si>
  <si>
    <t xml:space="preserve">ACTUAL ANNUAL SALARY </t>
  </si>
  <si>
    <t xml:space="preserve">18 - 20 Years </t>
  </si>
  <si>
    <t xml:space="preserve">16-17 years </t>
  </si>
  <si>
    <t>Full Time Salary (FTE)</t>
  </si>
  <si>
    <t>Apprenticeship</t>
  </si>
  <si>
    <t xml:space="preserve">Full Time Hours </t>
  </si>
  <si>
    <t>Full Time FTE</t>
  </si>
  <si>
    <t xml:space="preserve">Annual Full Time Hours </t>
  </si>
  <si>
    <t>Number of Weeks Per Annum.</t>
  </si>
  <si>
    <t>Term Time FTE</t>
  </si>
  <si>
    <t>Number of Term time Weeks</t>
  </si>
  <si>
    <t>Hourly Rate</t>
  </si>
  <si>
    <t xml:space="preserve">Term Time FTE </t>
  </si>
  <si>
    <t xml:space="preserve">HOLIDAY CALCULATION </t>
  </si>
  <si>
    <t xml:space="preserve">Holiday pay entitlement </t>
  </si>
  <si>
    <t>Holiday %</t>
  </si>
  <si>
    <t>Holiday Hours entitlment</t>
  </si>
  <si>
    <t xml:space="preserve">Total Actual Pay inc allowance </t>
  </si>
  <si>
    <t xml:space="preserve">Holiday Allowance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</si>
</sst>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&quot;£&quot;#,##0.00"/>
    <numFmt numFmtId="166" formatCode="_-&quot;£&quot;* #,##0.000000_-;\-&quot;£&quot;* #,##0.000000_-;_-&quot;£&quot;* &quot;-&quot;??????_-;_-@_-"/>
    <numFmt numFmtId="167" formatCode="0.000000"/>
  </numFmts>
  <fonts count="8" x14ac:knownFonts="1">
    <font>
      <sz val="11"/>
      <color theme="1"/>
      <name val="Segoe UI"/>
      <family val="2"/>
    </font>
    <font>
      <b/>
      <sz val="11"/>
      <color theme="0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0"/>
      <name val="Arial"/>
      <family val="2"/>
    </font>
    <font>
      <b/>
      <sz val="14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 tint="-4.9989318521683403E-2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165" fontId="2" fillId="3" borderId="9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 applyProtection="1">
      <alignment horizontal="left"/>
      <protection locked="0"/>
    </xf>
    <xf numFmtId="0" fontId="3" fillId="4" borderId="4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2" fillId="6" borderId="21" xfId="0" applyFont="1" applyFill="1" applyBorder="1" applyAlignment="1" applyProtection="1">
      <alignment horizontal="right"/>
      <protection locked="0"/>
    </xf>
    <xf numFmtId="0" fontId="2" fillId="6" borderId="22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Protection="1">
      <protection locked="0"/>
    </xf>
    <xf numFmtId="165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27" xfId="0" applyFont="1" applyBorder="1" applyAlignment="1" applyProtection="1">
      <alignment horizontal="lef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7" xfId="0" applyFont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2" fillId="5" borderId="5" xfId="0" applyFont="1" applyFill="1" applyBorder="1" applyProtection="1">
      <protection locked="0"/>
    </xf>
    <xf numFmtId="0" fontId="2" fillId="7" borderId="0" xfId="0" applyFont="1" applyFill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2" fillId="5" borderId="7" xfId="0" applyFont="1" applyFill="1" applyBorder="1" applyProtection="1">
      <protection locked="0"/>
    </xf>
    <xf numFmtId="0" fontId="2" fillId="5" borderId="11" xfId="0" applyFont="1" applyFill="1" applyBorder="1" applyProtection="1">
      <protection locked="0"/>
    </xf>
    <xf numFmtId="165" fontId="5" fillId="0" borderId="1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6" borderId="19" xfId="0" applyFont="1" applyFill="1" applyBorder="1" applyAlignment="1" applyProtection="1">
      <alignment horizontal="right"/>
    </xf>
    <xf numFmtId="165" fontId="2" fillId="0" borderId="15" xfId="0" applyNumberFormat="1" applyFont="1" applyFill="1" applyBorder="1" applyAlignment="1" applyProtection="1">
      <alignment horizontal="center" vertical="center"/>
    </xf>
    <xf numFmtId="0" fontId="0" fillId="0" borderId="7" xfId="0" applyBorder="1" applyProtection="1"/>
    <xf numFmtId="0" fontId="0" fillId="0" borderId="0" xfId="0" applyProtection="1"/>
    <xf numFmtId="2" fontId="0" fillId="0" borderId="0" xfId="0" applyNumberFormat="1" applyAlignment="1" applyProtection="1">
      <alignment horizontal="center"/>
    </xf>
    <xf numFmtId="2" fontId="0" fillId="0" borderId="6" xfId="0" applyNumberFormat="1" applyBorder="1" applyAlignment="1" applyProtection="1">
      <alignment horizontal="center"/>
    </xf>
    <xf numFmtId="165" fontId="0" fillId="0" borderId="2" xfId="0" applyNumberFormat="1" applyBorder="1" applyProtection="1"/>
    <xf numFmtId="0" fontId="0" fillId="2" borderId="7" xfId="0" applyFill="1" applyBorder="1" applyProtection="1"/>
    <xf numFmtId="0" fontId="2" fillId="6" borderId="20" xfId="0" applyFont="1" applyFill="1" applyBorder="1" applyAlignment="1" applyProtection="1">
      <alignment horizontal="right"/>
    </xf>
    <xf numFmtId="165" fontId="2" fillId="0" borderId="9" xfId="0" applyNumberFormat="1" applyFont="1" applyFill="1" applyBorder="1" applyAlignment="1" applyProtection="1">
      <alignment horizontal="center" vertical="center"/>
    </xf>
    <xf numFmtId="0" fontId="0" fillId="0" borderId="11" xfId="0" applyBorder="1" applyProtection="1"/>
    <xf numFmtId="0" fontId="0" fillId="2" borderId="8" xfId="0" applyFill="1" applyBorder="1" applyProtection="1"/>
    <xf numFmtId="0" fontId="2" fillId="0" borderId="8" xfId="0" applyFont="1" applyBorder="1" applyAlignment="1" applyProtection="1">
      <alignment horizontal="center" vertical="center"/>
    </xf>
    <xf numFmtId="165" fontId="1" fillId="8" borderId="6" xfId="0" applyNumberFormat="1" applyFont="1" applyFill="1" applyBorder="1" applyAlignment="1" applyProtection="1">
      <alignment horizontal="center" vertical="center"/>
    </xf>
    <xf numFmtId="2" fontId="0" fillId="0" borderId="9" xfId="0" applyNumberFormat="1" applyBorder="1" applyAlignment="1" applyProtection="1">
      <alignment horizontal="center"/>
    </xf>
    <xf numFmtId="165" fontId="0" fillId="0" borderId="16" xfId="0" applyNumberFormat="1" applyBorder="1" applyProtection="1"/>
    <xf numFmtId="0" fontId="0" fillId="2" borderId="11" xfId="0" applyFill="1" applyBorder="1" applyProtection="1"/>
    <xf numFmtId="0" fontId="0" fillId="0" borderId="8" xfId="0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5" borderId="14" xfId="0" applyFont="1" applyFill="1" applyBorder="1" applyProtection="1"/>
    <xf numFmtId="0" fontId="2" fillId="0" borderId="0" xfId="0" applyFont="1" applyProtection="1"/>
    <xf numFmtId="2" fontId="0" fillId="0" borderId="1" xfId="0" applyNumberFormat="1" applyBorder="1" applyAlignment="1" applyProtection="1">
      <alignment horizontal="center"/>
    </xf>
    <xf numFmtId="0" fontId="0" fillId="0" borderId="1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164" fontId="0" fillId="2" borderId="0" xfId="0" applyNumberFormat="1" applyFill="1" applyAlignment="1" applyProtection="1">
      <alignment horizontal="center"/>
    </xf>
    <xf numFmtId="0" fontId="0" fillId="2" borderId="0" xfId="0" applyFill="1" applyProtection="1"/>
    <xf numFmtId="166" fontId="0" fillId="2" borderId="0" xfId="0" applyNumberFormat="1" applyFill="1" applyAlignment="1" applyProtection="1">
      <alignment horizontal="center"/>
    </xf>
    <xf numFmtId="167" fontId="0" fillId="0" borderId="6" xfId="0" applyNumberFormat="1" applyBorder="1" applyAlignment="1" applyProtection="1">
      <alignment horizontal="center" vertical="center"/>
    </xf>
    <xf numFmtId="167" fontId="0" fillId="0" borderId="8" xfId="0" applyNumberFormat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Protection="1"/>
    <xf numFmtId="0" fontId="2" fillId="0" borderId="12" xfId="0" applyFont="1" applyBorder="1" applyAlignment="1" applyProtection="1">
      <alignment horizontal="center" vertical="center"/>
    </xf>
    <xf numFmtId="0" fontId="2" fillId="0" borderId="24" xfId="0" applyFont="1" applyBorder="1" applyProtection="1"/>
    <xf numFmtId="165" fontId="7" fillId="8" borderId="6" xfId="0" applyNumberFormat="1" applyFont="1" applyFill="1" applyBorder="1" applyAlignment="1" applyProtection="1">
      <alignment horizontal="center" vertical="center"/>
    </xf>
    <xf numFmtId="0" fontId="2" fillId="0" borderId="25" xfId="0" applyFont="1" applyBorder="1" applyProtection="1"/>
    <xf numFmtId="167" fontId="0" fillId="0" borderId="0" xfId="0" applyNumberFormat="1" applyAlignment="1" applyProtection="1">
      <alignment horizontal="center"/>
    </xf>
    <xf numFmtId="3" fontId="2" fillId="0" borderId="9" xfId="0" applyNumberFormat="1" applyFont="1" applyBorder="1" applyAlignment="1" applyProtection="1">
      <alignment horizontal="center" vertical="center"/>
    </xf>
    <xf numFmtId="0" fontId="2" fillId="0" borderId="26" xfId="0" applyFont="1" applyBorder="1" applyProtection="1"/>
    <xf numFmtId="165" fontId="2" fillId="0" borderId="0" xfId="0" applyNumberFormat="1" applyFont="1" applyAlignment="1" applyProtection="1">
      <alignment horizontal="center"/>
    </xf>
    <xf numFmtId="167" fontId="0" fillId="0" borderId="0" xfId="0" applyNumberFormat="1" applyAlignment="1" applyProtection="1">
      <alignment horizontal="center" vertical="center"/>
    </xf>
    <xf numFmtId="0" fontId="0" fillId="2" borderId="23" xfId="0" applyFill="1" applyBorder="1" applyProtection="1"/>
    <xf numFmtId="2" fontId="0" fillId="0" borderId="10" xfId="0" applyNumberFormat="1" applyBorder="1" applyAlignment="1" applyProtection="1">
      <alignment horizontal="center" vertical="center"/>
    </xf>
    <xf numFmtId="0" fontId="0" fillId="0" borderId="10" xfId="0" applyBorder="1" applyProtection="1"/>
    <xf numFmtId="2" fontId="0" fillId="0" borderId="10" xfId="0" applyNumberFormat="1" applyBorder="1" applyAlignment="1" applyProtection="1">
      <alignment horizontal="center"/>
    </xf>
  </cellXfs>
  <cellStyles count="2">
    <cellStyle name="Normal" xfId="0" builtinId="0"/>
    <cellStyle name="Normal 2" xfId="1" xr:uid="{18EB9623-4D33-4E37-A234-C44AAF7BA7EC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895351</xdr:colOff>
      <xdr:row>8</xdr:row>
      <xdr:rowOff>161925</xdr:rowOff>
    </xdr:from>
    <xdr:to>
      <xdr:col>5</xdr:col>
      <xdr:colOff>2085976</xdr:colOff>
      <xdr:row>9</xdr:row>
      <xdr:rowOff>104775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DACDD525-5EEB-2326-504A-9F94F22AD26D}"/>
            </a:ext>
          </a:extLst>
        </xdr:cNvPr>
        <xdr:cNvCxnSpPr/>
      </xdr:nvCxnSpPr>
      <xdr:spPr>
        <a:xfrm rot="10800000">
          <a:off x="7553326" y="1876425"/>
          <a:ext cx="1190625" cy="20955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F47F-3C18-4303-8DD4-F9A64A34E64E}">
  <dimension ref="A1:I29"/>
  <sheetViews>
    <sheetView showGridLines="0" tabSelected="1" zoomScaleNormal="100" workbookViewId="0">
      <selection activeCell="A10" sqref="A10:I29"/>
    </sheetView>
  </sheetViews>
  <sheetFormatPr defaultRowHeight="16.5" x14ac:dyDescent="0.3"/>
  <cols>
    <col min="1" max="1" width="28.75" style="28" bestFit="1" customWidth="1"/>
    <col min="2" max="2" width="13.125" style="39" customWidth="1"/>
    <col min="3" max="3" width="32.25" style="28" bestFit="1" customWidth="1"/>
    <col min="4" max="4" width="2" style="28" customWidth="1"/>
    <col min="5" max="5" width="11.75" style="32" bestFit="1" customWidth="1"/>
    <col min="6" max="6" width="28" style="28" customWidth="1"/>
    <col min="7" max="7" width="15.25" style="28" customWidth="1"/>
    <col min="8" max="16384" width="9" style="28"/>
  </cols>
  <sheetData>
    <row r="1" spans="1:9" s="14" customFormat="1" ht="17.25" thickBot="1" x14ac:dyDescent="0.35">
      <c r="A1" s="10"/>
      <c r="B1" s="11" t="s">
        <v>0</v>
      </c>
      <c r="C1" s="12"/>
      <c r="D1" s="12"/>
      <c r="E1" s="12"/>
      <c r="F1" s="12"/>
      <c r="G1" s="12"/>
      <c r="H1" s="12"/>
      <c r="I1" s="13"/>
    </row>
    <row r="2" spans="1:9" s="17" customFormat="1" ht="17.25" thickBot="1" x14ac:dyDescent="0.35">
      <c r="A2" s="15"/>
      <c r="B2" s="16"/>
      <c r="E2" s="18"/>
      <c r="I2" s="19"/>
    </row>
    <row r="3" spans="1:9" s="14" customFormat="1" ht="17.25" thickBot="1" x14ac:dyDescent="0.35">
      <c r="A3" s="20"/>
      <c r="B3" s="21"/>
      <c r="C3" s="22" t="s">
        <v>1</v>
      </c>
      <c r="D3" s="23"/>
      <c r="E3" s="23"/>
      <c r="F3" s="24"/>
      <c r="I3" s="25"/>
    </row>
    <row r="4" spans="1:9" x14ac:dyDescent="0.3">
      <c r="A4" s="26"/>
      <c r="B4" s="9"/>
      <c r="C4" s="27"/>
      <c r="D4" s="27"/>
      <c r="E4" s="27"/>
      <c r="F4" s="27"/>
      <c r="I4" s="29"/>
    </row>
    <row r="5" spans="1:9" ht="17.25" thickBot="1" x14ac:dyDescent="0.35">
      <c r="A5" s="26"/>
      <c r="B5" s="9"/>
      <c r="C5" s="27"/>
      <c r="D5" s="27"/>
      <c r="E5" s="27"/>
      <c r="F5" s="27"/>
      <c r="I5" s="29"/>
    </row>
    <row r="6" spans="1:9" ht="21" thickBot="1" x14ac:dyDescent="0.35">
      <c r="A6" s="30" t="s">
        <v>2</v>
      </c>
      <c r="B6" s="31"/>
      <c r="I6" s="29"/>
    </row>
    <row r="7" spans="1:9" ht="17.25" thickBot="1" x14ac:dyDescent="0.35">
      <c r="A7" s="7" t="s">
        <v>3</v>
      </c>
      <c r="B7" s="1">
        <v>5</v>
      </c>
      <c r="C7" s="33" t="s">
        <v>4</v>
      </c>
      <c r="D7" s="34"/>
      <c r="E7" s="35">
        <f>B7*B8</f>
        <v>165</v>
      </c>
      <c r="F7" s="28" t="s">
        <v>5</v>
      </c>
      <c r="I7" s="29"/>
    </row>
    <row r="8" spans="1:9" ht="17.25" thickBot="1" x14ac:dyDescent="0.35">
      <c r="A8" s="8" t="s">
        <v>6</v>
      </c>
      <c r="B8" s="2">
        <v>33</v>
      </c>
      <c r="C8" s="36" t="s">
        <v>7</v>
      </c>
      <c r="D8" s="34"/>
      <c r="I8" s="29"/>
    </row>
    <row r="9" spans="1:9" ht="21" thickBot="1" x14ac:dyDescent="0.4">
      <c r="A9" s="8" t="s">
        <v>8</v>
      </c>
      <c r="B9" s="3">
        <v>3000</v>
      </c>
      <c r="C9" s="37" t="s">
        <v>9</v>
      </c>
      <c r="D9" s="34"/>
      <c r="E9" s="38">
        <f>ROUND(E20,2)</f>
        <v>18.18</v>
      </c>
      <c r="F9" s="28" t="s">
        <v>10</v>
      </c>
      <c r="G9" s="4" t="s">
        <v>11</v>
      </c>
      <c r="H9" s="5"/>
      <c r="I9" s="6"/>
    </row>
    <row r="10" spans="1:9" x14ac:dyDescent="0.3">
      <c r="A10" s="40" t="s">
        <v>12</v>
      </c>
      <c r="B10" s="41">
        <f>B26</f>
        <v>362.1</v>
      </c>
      <c r="C10" s="42" t="s">
        <v>32</v>
      </c>
      <c r="D10" s="43"/>
      <c r="E10" s="44"/>
      <c r="F10" s="43"/>
      <c r="G10" s="45" t="s">
        <v>13</v>
      </c>
      <c r="H10" s="46">
        <v>12.71</v>
      </c>
      <c r="I10" s="47"/>
    </row>
    <row r="11" spans="1:9" ht="17.25" thickBot="1" x14ac:dyDescent="0.35">
      <c r="A11" s="48" t="s">
        <v>14</v>
      </c>
      <c r="B11" s="49">
        <f>B9+B10</f>
        <v>3362.1</v>
      </c>
      <c r="C11" s="50" t="s">
        <v>31</v>
      </c>
      <c r="D11" s="43"/>
      <c r="E11" s="44"/>
      <c r="F11" s="43"/>
      <c r="G11" s="45" t="s">
        <v>15</v>
      </c>
      <c r="H11" s="46">
        <v>10.85</v>
      </c>
      <c r="I11" s="47"/>
    </row>
    <row r="12" spans="1:9" x14ac:dyDescent="0.3">
      <c r="A12" s="51"/>
      <c r="B12" s="52"/>
      <c r="C12" s="43"/>
      <c r="D12" s="43"/>
      <c r="E12" s="44"/>
      <c r="F12" s="43"/>
      <c r="G12" s="45" t="s">
        <v>16</v>
      </c>
      <c r="H12" s="46">
        <v>8</v>
      </c>
      <c r="I12" s="47"/>
    </row>
    <row r="13" spans="1:9" ht="17.25" thickBot="1" x14ac:dyDescent="0.35">
      <c r="A13" s="51"/>
      <c r="B13" s="53">
        <f>B9/B21</f>
        <v>33091.033432974109</v>
      </c>
      <c r="C13" s="43" t="s">
        <v>17</v>
      </c>
      <c r="D13" s="43"/>
      <c r="E13" s="44"/>
      <c r="F13" s="43"/>
      <c r="G13" s="54" t="s">
        <v>18</v>
      </c>
      <c r="H13" s="55">
        <v>8</v>
      </c>
      <c r="I13" s="56"/>
    </row>
    <row r="14" spans="1:9" ht="17.25" thickBot="1" x14ac:dyDescent="0.35">
      <c r="A14" s="51"/>
      <c r="B14" s="57"/>
      <c r="C14" s="43"/>
      <c r="D14" s="43"/>
      <c r="E14" s="44"/>
      <c r="F14" s="43"/>
      <c r="G14" s="43"/>
      <c r="H14" s="43"/>
      <c r="I14" s="42"/>
    </row>
    <row r="15" spans="1:9" ht="17.25" thickBot="1" x14ac:dyDescent="0.35">
      <c r="A15" s="51"/>
      <c r="B15" s="58">
        <v>35</v>
      </c>
      <c r="C15" s="59" t="s">
        <v>19</v>
      </c>
      <c r="D15" s="60"/>
      <c r="E15" s="61">
        <f>B7/B15</f>
        <v>0.14285714285714285</v>
      </c>
      <c r="F15" s="43" t="s">
        <v>20</v>
      </c>
      <c r="G15" s="43"/>
      <c r="H15" s="43"/>
      <c r="I15" s="42"/>
    </row>
    <row r="16" spans="1:9" x14ac:dyDescent="0.3">
      <c r="A16" s="51"/>
      <c r="B16" s="62">
        <f>B15*52</f>
        <v>1820</v>
      </c>
      <c r="C16" s="43" t="s">
        <v>21</v>
      </c>
      <c r="D16" s="43"/>
      <c r="E16" s="44"/>
      <c r="F16" s="43"/>
      <c r="G16" s="43"/>
      <c r="H16" s="43"/>
      <c r="I16" s="42"/>
    </row>
    <row r="17" spans="1:9" ht="17.25" thickBot="1" x14ac:dyDescent="0.35">
      <c r="A17" s="51"/>
      <c r="B17" s="57"/>
      <c r="C17" s="43"/>
      <c r="D17" s="43"/>
      <c r="E17" s="44"/>
      <c r="F17" s="43"/>
      <c r="G17" s="43"/>
      <c r="H17" s="43"/>
      <c r="I17" s="42"/>
    </row>
    <row r="18" spans="1:9" ht="17.25" thickBot="1" x14ac:dyDescent="0.35">
      <c r="A18" s="51"/>
      <c r="B18" s="63">
        <v>52</v>
      </c>
      <c r="C18" s="43" t="s">
        <v>22</v>
      </c>
      <c r="D18" s="43"/>
      <c r="E18" s="61">
        <f>B19/B18</f>
        <v>0.63461538461538458</v>
      </c>
      <c r="F18" s="43" t="s">
        <v>23</v>
      </c>
      <c r="G18" s="43"/>
      <c r="H18" s="43"/>
      <c r="I18" s="42"/>
    </row>
    <row r="19" spans="1:9" x14ac:dyDescent="0.3">
      <c r="A19" s="51"/>
      <c r="B19" s="63">
        <f>B8</f>
        <v>33</v>
      </c>
      <c r="C19" s="43" t="s">
        <v>24</v>
      </c>
      <c r="D19" s="43"/>
      <c r="E19" s="64">
        <f>E15*E18</f>
        <v>9.0659340659340643E-2</v>
      </c>
      <c r="F19" s="65"/>
      <c r="G19" s="43"/>
      <c r="H19" s="43"/>
      <c r="I19" s="42"/>
    </row>
    <row r="20" spans="1:9" x14ac:dyDescent="0.3">
      <c r="A20" s="51"/>
      <c r="B20" s="57"/>
      <c r="C20" s="43"/>
      <c r="D20" s="43"/>
      <c r="E20" s="66">
        <f>B9/E7</f>
        <v>18.181818181818183</v>
      </c>
      <c r="F20" s="65" t="s">
        <v>25</v>
      </c>
      <c r="G20" s="43"/>
      <c r="H20" s="43"/>
      <c r="I20" s="42"/>
    </row>
    <row r="21" spans="1:9" x14ac:dyDescent="0.3">
      <c r="A21" s="51"/>
      <c r="B21" s="67">
        <f>ROUND(E19,6)</f>
        <v>9.0659000000000003E-2</v>
      </c>
      <c r="C21" s="43" t="s">
        <v>26</v>
      </c>
      <c r="D21" s="43"/>
      <c r="E21" s="44"/>
      <c r="F21" s="43"/>
      <c r="G21" s="43"/>
      <c r="H21" s="43"/>
      <c r="I21" s="42"/>
    </row>
    <row r="22" spans="1:9" ht="17.25" thickBot="1" x14ac:dyDescent="0.35">
      <c r="A22" s="51"/>
      <c r="B22" s="68"/>
      <c r="C22" s="43"/>
      <c r="D22" s="43"/>
      <c r="E22" s="44"/>
      <c r="F22" s="43"/>
      <c r="G22" s="43"/>
      <c r="H22" s="43"/>
      <c r="I22" s="42"/>
    </row>
    <row r="23" spans="1:9" ht="17.25" thickBot="1" x14ac:dyDescent="0.35">
      <c r="A23" s="51"/>
      <c r="B23" s="69" t="s">
        <v>27</v>
      </c>
      <c r="C23" s="70"/>
      <c r="D23" s="71"/>
      <c r="E23" s="70"/>
      <c r="F23" s="72"/>
      <c r="G23" s="43"/>
      <c r="H23" s="43"/>
      <c r="I23" s="42"/>
    </row>
    <row r="24" spans="1:9" ht="17.25" thickBot="1" x14ac:dyDescent="0.35">
      <c r="A24" s="51"/>
      <c r="B24" s="73"/>
      <c r="C24" s="74"/>
      <c r="D24" s="60"/>
      <c r="E24" s="44"/>
      <c r="F24" s="43"/>
      <c r="G24" s="43"/>
      <c r="H24" s="43"/>
      <c r="I24" s="42"/>
    </row>
    <row r="25" spans="1:9" x14ac:dyDescent="0.3">
      <c r="A25" s="51"/>
      <c r="B25" s="75">
        <v>12.07</v>
      </c>
      <c r="C25" s="76" t="s">
        <v>29</v>
      </c>
      <c r="D25" s="43"/>
      <c r="E25" s="44"/>
      <c r="F25" s="43"/>
      <c r="G25" s="43"/>
      <c r="H25" s="43"/>
      <c r="I25" s="42"/>
    </row>
    <row r="26" spans="1:9" x14ac:dyDescent="0.3">
      <c r="A26" s="51"/>
      <c r="B26" s="77">
        <f>B25/100*B9</f>
        <v>362.1</v>
      </c>
      <c r="C26" s="78" t="s">
        <v>28</v>
      </c>
      <c r="D26" s="43"/>
      <c r="E26" s="79"/>
      <c r="F26" s="43"/>
      <c r="G26" s="43"/>
      <c r="H26" s="43"/>
      <c r="I26" s="42"/>
    </row>
    <row r="27" spans="1:9" ht="17.25" thickBot="1" x14ac:dyDescent="0.35">
      <c r="A27" s="51"/>
      <c r="B27" s="80">
        <f>E7*B25%</f>
        <v>19.915500000000002</v>
      </c>
      <c r="C27" s="81" t="s">
        <v>30</v>
      </c>
      <c r="D27" s="43"/>
      <c r="E27" s="82"/>
      <c r="F27" s="43"/>
      <c r="G27" s="43"/>
      <c r="H27" s="43"/>
      <c r="I27" s="42"/>
    </row>
    <row r="28" spans="1:9" x14ac:dyDescent="0.3">
      <c r="A28" s="51"/>
      <c r="B28" s="83"/>
      <c r="C28" s="43"/>
      <c r="D28" s="43"/>
      <c r="E28" s="44"/>
      <c r="F28" s="43"/>
      <c r="G28" s="43"/>
      <c r="H28" s="43"/>
      <c r="I28" s="42"/>
    </row>
    <row r="29" spans="1:9" ht="17.25" thickBot="1" x14ac:dyDescent="0.35">
      <c r="A29" s="84"/>
      <c r="B29" s="85"/>
      <c r="C29" s="86"/>
      <c r="D29" s="86"/>
      <c r="E29" s="87"/>
      <c r="F29" s="86"/>
      <c r="G29" s="86"/>
      <c r="H29" s="86"/>
      <c r="I29" s="50"/>
    </row>
  </sheetData>
  <sheetProtection sheet="1" objects="1" scenarios="1"/>
  <mergeCells count="5">
    <mergeCell ref="B23:F23"/>
    <mergeCell ref="B1:I1"/>
    <mergeCell ref="C5:F5"/>
    <mergeCell ref="C4:F4"/>
    <mergeCell ref="C3:F3"/>
  </mergeCells>
  <conditionalFormatting sqref="E9">
    <cfRule type="cellIs" dxfId="0" priority="1" operator="lessThan">
      <formula>$H$10</formula>
    </cfRule>
  </conditionalFormatting>
  <pageMargins left="0.7" right="0.7" top="0.75" bottom="0.75" header="0.3" footer="0.3"/>
  <pageSetup paperSize="9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9a02a9-ea36-4d37-b9e0-1534a96b1e1a">
      <Terms xmlns="http://schemas.microsoft.com/office/infopath/2007/PartnerControls"/>
    </lcf76f155ced4ddcb4097134ff3c332f>
    <TaxCatchAll xmlns="0070794a-aced-423c-b683-9011eff05d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2E69A8869C954392D23562434BCACA" ma:contentTypeVersion="18" ma:contentTypeDescription="Create a new document." ma:contentTypeScope="" ma:versionID="2b90cd2bd68e78e25a3e9c54e074e6e6">
  <xsd:schema xmlns:xsd="http://www.w3.org/2001/XMLSchema" xmlns:xs="http://www.w3.org/2001/XMLSchema" xmlns:p="http://schemas.microsoft.com/office/2006/metadata/properties" xmlns:ns2="0070794a-aced-423c-b683-9011eff05d41" xmlns:ns3="2f9a02a9-ea36-4d37-b9e0-1534a96b1e1a" targetNamespace="http://schemas.microsoft.com/office/2006/metadata/properties" ma:root="true" ma:fieldsID="e9571735fce6b2d2d646c3852179e9ac" ns2:_="" ns3:_="">
    <xsd:import namespace="0070794a-aced-423c-b683-9011eff05d41"/>
    <xsd:import namespace="2f9a02a9-ea36-4d37-b9e0-1534a96b1e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0794a-aced-423c-b683-9011eff05d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db0bfc-6057-477d-9d2b-5f4d5e5a40b5}" ma:internalName="TaxCatchAll" ma:showField="CatchAllData" ma:web="0070794a-aced-423c-b683-9011eff05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a02a9-ea36-4d37-b9e0-1534a96b1e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2debc7-20cb-43cf-8b66-8cc1a05c31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7B5FF-D99F-4974-9D37-ADADF61D1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BEAD3-0AF4-4BB4-B7AD-0DCE35216A35}">
  <ds:schemaRefs>
    <ds:schemaRef ds:uri="2f9a02a9-ea36-4d37-b9e0-1534a96b1e1a"/>
    <ds:schemaRef ds:uri="0070794a-aced-423c-b683-9011eff05d41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4DF5B2-095D-443A-B7E0-675CB2D18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70794a-aced-423c-b683-9011eff05d41"/>
    <ds:schemaRef ds:uri="2f9a02a9-ea36-4d37-b9e0-1534a96b1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TTO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 Campbell</dc:creator>
  <cp:keywords/>
  <dc:description/>
  <cp:lastModifiedBy>Pete Campbell</cp:lastModifiedBy>
  <cp:revision/>
  <dcterms:created xsi:type="dcterms:W3CDTF">2026-04-23T12:57:05Z</dcterms:created>
  <dcterms:modified xsi:type="dcterms:W3CDTF">2026-09-02T10:44:13Z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0x0101008B2E69A8869C954392D23562434BCACA</vt:lpwstr>
  </property>
</Properties>
</file>